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onmorefinancial.sharepoint.com/sites/SonmoreFinancial/Shared Documents/Client Deliverables/"/>
    </mc:Choice>
  </mc:AlternateContent>
  <xr:revisionPtr revIDLastSave="0" documentId="8_{DC0FEB01-7430-4C41-942C-1EA23A30F287}" xr6:coauthVersionLast="47" xr6:coauthVersionMax="47" xr10:uidLastSave="{00000000-0000-0000-0000-000000000000}"/>
  <bookViews>
    <workbookView xWindow="-120" yWindow="-120" windowWidth="20730" windowHeight="11160" xr2:uid="{035DA2D2-3917-449C-95F6-8552ADAF856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9" i="1" l="1"/>
  <c r="C43" i="1"/>
  <c r="D36" i="1"/>
  <c r="C36" i="1"/>
  <c r="C21" i="1"/>
  <c r="C13" i="1"/>
  <c r="B13" i="1"/>
  <c r="C11" i="1"/>
  <c r="C47" i="1" s="1"/>
  <c r="B11" i="1"/>
  <c r="B59" i="1" s="1"/>
  <c r="D7" i="1"/>
  <c r="D6" i="1"/>
  <c r="D4" i="1"/>
  <c r="D11" i="1" s="1"/>
  <c r="D51" i="1" l="1"/>
  <c r="D13" i="1"/>
  <c r="D43" i="1"/>
  <c r="D21" i="1"/>
  <c r="D47" i="1"/>
  <c r="D27" i="1"/>
  <c r="B51" i="1"/>
  <c r="B27" i="1"/>
  <c r="B47" i="1"/>
  <c r="C51" i="1"/>
  <c r="C57" i="1" s="1"/>
  <c r="B21" i="1"/>
  <c r="B57" i="1" s="1"/>
  <c r="C27" i="1"/>
  <c r="B43" i="1"/>
  <c r="D57" i="1" l="1"/>
  <c r="D59" i="1"/>
</calcChain>
</file>

<file path=xl/sharedStrings.xml><?xml version="1.0" encoding="utf-8"?>
<sst xmlns="http://schemas.openxmlformats.org/spreadsheetml/2006/main" count="54" uniqueCount="54">
  <si>
    <t>Budget</t>
  </si>
  <si>
    <t>TAKE HOME INCOME</t>
  </si>
  <si>
    <t>Now</t>
  </si>
  <si>
    <t>NOTES</t>
  </si>
  <si>
    <t>Chris SS</t>
  </si>
  <si>
    <t>Chris Pension</t>
  </si>
  <si>
    <t xml:space="preserve">Entertainment and Cable/ internet can be adjusted lower in the </t>
  </si>
  <si>
    <t>Ira Distribution - after-tax</t>
  </si>
  <si>
    <t>Donna SS</t>
  </si>
  <si>
    <t>TOTAL INCOME</t>
  </si>
  <si>
    <t>later or retirement column.</t>
  </si>
  <si>
    <t>DWELLING EXPENSES</t>
  </si>
  <si>
    <t>Mortgage/Rent</t>
  </si>
  <si>
    <t>Electric &amp; Gas</t>
  </si>
  <si>
    <t>Water/Sewer/Trash</t>
  </si>
  <si>
    <t>Property Improvements</t>
  </si>
  <si>
    <t>Other Home Service - Taxes/Insurance</t>
  </si>
  <si>
    <t>Cable/Internet/Phone</t>
  </si>
  <si>
    <t xml:space="preserve">Cell Phones </t>
  </si>
  <si>
    <t>TRANSPORTATION EXPENSES</t>
  </si>
  <si>
    <t>Gasoline</t>
  </si>
  <si>
    <t>Car Loan</t>
  </si>
  <si>
    <t>Auto Insurance</t>
  </si>
  <si>
    <t>Car Savings</t>
  </si>
  <si>
    <t>Car Maintenance/Repair</t>
  </si>
  <si>
    <t>LIVING EXPENSES</t>
  </si>
  <si>
    <t>Groceries</t>
  </si>
  <si>
    <t>Hobbies -</t>
  </si>
  <si>
    <t>Entertainment</t>
  </si>
  <si>
    <t>Travel/Vacations</t>
  </si>
  <si>
    <t>Gifts</t>
  </si>
  <si>
    <t>Charitable Giving</t>
  </si>
  <si>
    <t>eating out</t>
  </si>
  <si>
    <t>Shopping/Clothes/Books</t>
  </si>
  <si>
    <t>Medical Expenses</t>
  </si>
  <si>
    <t>Personal Care</t>
  </si>
  <si>
    <t>summer camp</t>
  </si>
  <si>
    <t>Misc Variable Expenses</t>
  </si>
  <si>
    <t>Pets</t>
  </si>
  <si>
    <t>Memberships/Gym</t>
  </si>
  <si>
    <t>Subscriptions</t>
  </si>
  <si>
    <t>INSURANCE</t>
  </si>
  <si>
    <t xml:space="preserve">Life Insurance </t>
  </si>
  <si>
    <t>Disability Insurance</t>
  </si>
  <si>
    <t>Long Term Care Insurance</t>
  </si>
  <si>
    <t>INVESTMENTS AND SAVINGS</t>
  </si>
  <si>
    <t xml:space="preserve">IRA Contributions </t>
  </si>
  <si>
    <t>Other Investments</t>
  </si>
  <si>
    <t xml:space="preserve">Cash Savings </t>
  </si>
  <si>
    <t xml:space="preserve">DEBTS AND LEGAL </t>
  </si>
  <si>
    <t>Credit Card</t>
  </si>
  <si>
    <t>Student Loan</t>
  </si>
  <si>
    <t>TOTAL EXPENSES</t>
  </si>
  <si>
    <t>Surplus/Deficit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</si>
</sst>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 Light"/>
      <family val="1"/>
      <scheme val="major"/>
    </font>
    <font>
      <b/>
      <sz val="10"/>
      <color theme="0"/>
      <name val="Calibri Light"/>
      <family val="1"/>
      <scheme val="major"/>
    </font>
    <font>
      <b/>
      <sz val="11"/>
      <name val="Calibri Light"/>
      <family val="1"/>
      <scheme val="major"/>
    </font>
    <font>
      <sz val="1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theme="0"/>
      <name val="Calibri Light"/>
      <family val="2"/>
      <scheme val="major"/>
    </font>
    <font>
      <b/>
      <i/>
      <sz val="14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99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8" tint="-0.249977111117893"/>
      </left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medium">
        <color indexed="64"/>
      </right>
      <top/>
      <bottom style="thin">
        <color theme="0" tint="-0.2499465926084170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33">
    <xf numFmtId="0" fontId="0" fillId="0" borderId="0" xfId="0"/>
    <xf numFmtId="0" fontId="3" fillId="3" borderId="0" xfId="0" quotePrefix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vertical="center"/>
    </xf>
    <xf numFmtId="0" fontId="4" fillId="4" borderId="1" xfId="3" applyFont="1" applyFill="1" applyBorder="1" applyAlignment="1">
      <alignment horizontal="center" vertical="center"/>
    </xf>
    <xf numFmtId="0" fontId="4" fillId="4" borderId="2" xfId="3" applyFont="1" applyFill="1" applyBorder="1" applyAlignment="1">
      <alignment horizontal="center"/>
    </xf>
    <xf numFmtId="14" fontId="4" fillId="4" borderId="2" xfId="3" applyNumberFormat="1" applyFont="1" applyFill="1" applyBorder="1" applyAlignment="1">
      <alignment horizontal="center"/>
    </xf>
    <xf numFmtId="14" fontId="4" fillId="4" borderId="3" xfId="3" applyNumberFormat="1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left"/>
    </xf>
    <xf numFmtId="164" fontId="6" fillId="0" borderId="6" xfId="3" applyNumberFormat="1" applyFont="1" applyFill="1" applyBorder="1" applyAlignment="1">
      <alignment horizontal="center"/>
    </xf>
    <xf numFmtId="164" fontId="6" fillId="0" borderId="7" xfId="3" applyNumberFormat="1" applyFont="1" applyFill="1" applyBorder="1" applyAlignment="1">
      <alignment horizontal="center"/>
    </xf>
    <xf numFmtId="0" fontId="0" fillId="6" borderId="8" xfId="0" applyFill="1" applyBorder="1"/>
    <xf numFmtId="0" fontId="5" fillId="3" borderId="5" xfId="0" applyFont="1" applyFill="1" applyBorder="1" applyAlignment="1">
      <alignment horizontal="left" wrapText="1"/>
    </xf>
    <xf numFmtId="0" fontId="4" fillId="4" borderId="9" xfId="3" applyFont="1" applyFill="1" applyBorder="1" applyAlignment="1">
      <alignment horizontal="center"/>
    </xf>
    <xf numFmtId="8" fontId="4" fillId="4" borderId="10" xfId="3" applyNumberFormat="1" applyFont="1" applyFill="1" applyBorder="1" applyAlignment="1">
      <alignment horizontal="center"/>
    </xf>
    <xf numFmtId="8" fontId="4" fillId="4" borderId="11" xfId="3" applyNumberFormat="1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164" fontId="8" fillId="0" borderId="0" xfId="0" applyNumberFormat="1" applyFont="1"/>
    <xf numFmtId="164" fontId="8" fillId="0" borderId="13" xfId="0" applyNumberFormat="1" applyFont="1" applyBorder="1"/>
    <xf numFmtId="0" fontId="9" fillId="5" borderId="14" xfId="0" applyFont="1" applyFill="1" applyBorder="1" applyAlignment="1">
      <alignment horizontal="center" vertical="center"/>
    </xf>
    <xf numFmtId="9" fontId="9" fillId="5" borderId="15" xfId="2" applyFont="1" applyFill="1" applyBorder="1" applyAlignment="1">
      <alignment horizontal="center" vertical="center"/>
    </xf>
    <xf numFmtId="9" fontId="9" fillId="5" borderId="16" xfId="2" applyFont="1" applyFill="1" applyBorder="1" applyAlignment="1">
      <alignment horizontal="center" vertical="center"/>
    </xf>
    <xf numFmtId="164" fontId="6" fillId="7" borderId="6" xfId="3" applyNumberFormat="1" applyFont="1" applyFill="1" applyBorder="1" applyAlignment="1">
      <alignment horizontal="center"/>
    </xf>
    <xf numFmtId="164" fontId="6" fillId="8" borderId="6" xfId="3" applyNumberFormat="1" applyFont="1" applyFill="1" applyBorder="1" applyAlignment="1">
      <alignment horizontal="center"/>
    </xf>
    <xf numFmtId="0" fontId="9" fillId="5" borderId="12" xfId="0" applyFont="1" applyFill="1" applyBorder="1" applyAlignment="1">
      <alignment horizontal="center" vertical="center"/>
    </xf>
    <xf numFmtId="164" fontId="6" fillId="0" borderId="17" xfId="3" applyNumberFormat="1" applyFont="1" applyFill="1" applyBorder="1" applyAlignment="1">
      <alignment horizontal="center"/>
    </xf>
    <xf numFmtId="0" fontId="9" fillId="9" borderId="18" xfId="0" applyFont="1" applyFill="1" applyBorder="1" applyAlignment="1">
      <alignment horizontal="center" vertical="center"/>
    </xf>
    <xf numFmtId="8" fontId="9" fillId="9" borderId="19" xfId="0" applyNumberFormat="1" applyFont="1" applyFill="1" applyBorder="1" applyAlignment="1">
      <alignment horizontal="center" vertical="center"/>
    </xf>
    <xf numFmtId="8" fontId="9" fillId="9" borderId="20" xfId="0" applyNumberFormat="1" applyFont="1" applyFill="1" applyBorder="1" applyAlignment="1">
      <alignment horizontal="center" vertical="center"/>
    </xf>
    <xf numFmtId="164" fontId="10" fillId="7" borderId="21" xfId="1" applyNumberFormat="1" applyFont="1" applyFill="1" applyBorder="1" applyAlignment="1">
      <alignment horizontal="center"/>
    </xf>
    <xf numFmtId="164" fontId="10" fillId="7" borderId="22" xfId="1" applyNumberFormat="1" applyFont="1" applyFill="1" applyBorder="1" applyAlignment="1">
      <alignment horizontal="center"/>
    </xf>
    <xf numFmtId="164" fontId="10" fillId="7" borderId="23" xfId="1" applyNumberFormat="1" applyFont="1" applyFill="1" applyBorder="1" applyAlignment="1">
      <alignment horizontal="center"/>
    </xf>
  </cellXfs>
  <cellStyles count="4">
    <cellStyle name="Currency" xfId="1" builtinId="4"/>
    <cellStyle name="Good" xfId="3" builtinId="26"/>
    <cellStyle name="Normal" xfId="0" builtinId="0"/>
    <cellStyle name="Percent" xfId="2" builtinId="5"/>
  </cellStyles>
  <dxfs count="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B04DBA-8735-4037-93CC-26ECD7D8B2F2}">
  <dimension ref="A1:AF59"/>
  <sheetViews>
    <sheetView tabSelected="1" workbookViewId="0">
      <selection activeCell="B6" sqref="B6"/>
    </sheetView>
  </sheetViews>
  <sheetFormatPr defaultRowHeight="15" outlineLevelRow="1" x14ac:dyDescent="0.25"/>
  <cols>
    <col min="1" max="1" width="39.85546875" bestFit="1" customWidth="1"/>
    <col min="2" max="2" width="10.85546875" bestFit="1" customWidth="1"/>
    <col min="3" max="3" width="14.5703125" bestFit="1" customWidth="1"/>
    <col min="4" max="4" width="11.42578125" bestFit="1" customWidth="1"/>
    <col min="6" max="6" width="59.140625" bestFit="1" customWidth="1"/>
  </cols>
  <sheetData>
    <row r="1" spans="1:30" ht="33.950000000000003" customHeight="1" thickBot="1" x14ac:dyDescent="0.3">
      <c r="A1" s="1" t="s">
        <v>0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0" x14ac:dyDescent="0.25">
      <c r="A2" s="4" t="s">
        <v>1</v>
      </c>
      <c r="B2" s="5" t="s">
        <v>2</v>
      </c>
      <c r="C2" s="6">
        <v>44682</v>
      </c>
      <c r="D2" s="7">
        <v>44927</v>
      </c>
      <c r="E2" s="3"/>
      <c r="F2" s="8" t="s">
        <v>3</v>
      </c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0" x14ac:dyDescent="0.25">
      <c r="A3" s="9"/>
      <c r="B3" s="10">
        <v>9924</v>
      </c>
      <c r="C3" s="10"/>
      <c r="D3" s="11"/>
      <c r="E3" s="3"/>
      <c r="F3" s="12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0" x14ac:dyDescent="0.25">
      <c r="A4" s="9" t="s">
        <v>4</v>
      </c>
      <c r="B4" s="10"/>
      <c r="C4" s="10">
        <v>1909</v>
      </c>
      <c r="D4" s="10">
        <f>(2086-177)*0.9</f>
        <v>1718.1000000000001</v>
      </c>
      <c r="E4" s="3"/>
      <c r="F4" s="12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</row>
    <row r="5" spans="1:30" x14ac:dyDescent="0.25">
      <c r="A5" s="9" t="s">
        <v>5</v>
      </c>
      <c r="B5" s="10"/>
      <c r="C5" s="10">
        <v>1042</v>
      </c>
      <c r="D5" s="10">
        <v>1042</v>
      </c>
      <c r="E5" s="3"/>
      <c r="F5" s="12" t="s">
        <v>6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1:30" ht="75" outlineLevel="1" x14ac:dyDescent="0.25">
      <c r="A6" s="13" t="s">
        <v>7</v>
      </c>
      <c r="B6" s="10"/>
      <c r="C6" s="10"/>
      <c r="D6" s="11">
        <f>1100</f>
        <v>1100</v>
      </c>
      <c r="E6" s="3"/>
      <c r="F6" s="12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outlineLevel="1" x14ac:dyDescent="0.25">
      <c r="A7" s="9" t="s">
        <v>8</v>
      </c>
      <c r="B7" s="10"/>
      <c r="C7" s="10"/>
      <c r="D7" s="11">
        <f>(2190-177)*0.9</f>
        <v>1811.7</v>
      </c>
      <c r="E7" s="3"/>
      <c r="F7" s="12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</row>
    <row r="8" spans="1:30" outlineLevel="1" x14ac:dyDescent="0.25">
      <c r="A8" s="9"/>
      <c r="B8" s="10"/>
      <c r="C8" s="10"/>
      <c r="D8" s="11"/>
      <c r="E8" s="3"/>
      <c r="F8" s="12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outlineLevel="1" x14ac:dyDescent="0.25">
      <c r="A9" s="9"/>
      <c r="B9" s="10"/>
      <c r="C9" s="10"/>
      <c r="D9" s="11"/>
      <c r="E9" s="3"/>
      <c r="F9" s="12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outlineLevel="1" x14ac:dyDescent="0.25">
      <c r="A10" s="9"/>
      <c r="B10" s="10"/>
      <c r="C10" s="10"/>
      <c r="D10" s="11"/>
      <c r="E10" s="3"/>
      <c r="F10" s="12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x14ac:dyDescent="0.25">
      <c r="A11" s="14" t="s">
        <v>9</v>
      </c>
      <c r="B11" s="15">
        <f>SUM(B3:B10)</f>
        <v>9924</v>
      </c>
      <c r="C11" s="15">
        <f>SUM(C3:C10)</f>
        <v>2951</v>
      </c>
      <c r="D11" s="16">
        <f>SUM(D3:D10)</f>
        <v>5671.8</v>
      </c>
      <c r="E11" s="3"/>
      <c r="F11" s="12" t="s">
        <v>10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ht="15.75" x14ac:dyDescent="0.25">
      <c r="A12" s="17"/>
      <c r="B12" s="18"/>
      <c r="C12" s="18"/>
      <c r="D12" s="19"/>
      <c r="E12" s="3"/>
      <c r="F12" s="12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x14ac:dyDescent="0.25">
      <c r="A13" s="20" t="s">
        <v>11</v>
      </c>
      <c r="B13" s="21">
        <f>IF(B11&gt;0,SUM(B14:B20)/B11,"0%")</f>
        <v>0.48579201934703747</v>
      </c>
      <c r="C13" s="21">
        <f>IF(C11&gt;0,SUM(C14:C20)/C11,"0%")</f>
        <v>0.31006438495425281</v>
      </c>
      <c r="D13" s="22">
        <f>IF(D11&gt;0,SUM(D14:D20)/D11,"0%")</f>
        <v>0.16132444726541839</v>
      </c>
      <c r="E13" s="3"/>
      <c r="F13" s="12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1:30" x14ac:dyDescent="0.25">
      <c r="A14" s="9" t="s">
        <v>12</v>
      </c>
      <c r="B14" s="23">
        <v>4000</v>
      </c>
      <c r="C14" s="23"/>
      <c r="D14" s="23"/>
      <c r="E14" s="3"/>
      <c r="F14" s="12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</row>
    <row r="15" spans="1:30" x14ac:dyDescent="0.25">
      <c r="A15" s="9" t="s">
        <v>13</v>
      </c>
      <c r="B15" s="10">
        <v>173</v>
      </c>
      <c r="C15" s="10">
        <v>173</v>
      </c>
      <c r="D15" s="10">
        <v>173</v>
      </c>
      <c r="E15" s="3"/>
      <c r="F15" s="12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1:30" x14ac:dyDescent="0.25">
      <c r="A16" s="9" t="s">
        <v>14</v>
      </c>
      <c r="B16" s="10">
        <v>80</v>
      </c>
      <c r="C16" s="10">
        <v>80</v>
      </c>
      <c r="D16" s="10">
        <v>80</v>
      </c>
      <c r="E16" s="3"/>
      <c r="F16" s="12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1:30" x14ac:dyDescent="0.25">
      <c r="A17" s="9" t="s">
        <v>15</v>
      </c>
      <c r="B17" s="10">
        <v>150</v>
      </c>
      <c r="C17" s="10">
        <v>150</v>
      </c>
      <c r="D17" s="10">
        <v>150</v>
      </c>
      <c r="E17" s="3"/>
      <c r="F17" s="12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</row>
    <row r="18" spans="1:30" x14ac:dyDescent="0.25">
      <c r="A18" s="9" t="s">
        <v>16</v>
      </c>
      <c r="B18" s="23">
        <v>77</v>
      </c>
      <c r="C18" s="23">
        <v>200</v>
      </c>
      <c r="D18" s="23">
        <v>200</v>
      </c>
      <c r="E18" s="3"/>
      <c r="F18" s="12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</row>
    <row r="19" spans="1:30" x14ac:dyDescent="0.25">
      <c r="A19" s="9" t="s">
        <v>17</v>
      </c>
      <c r="B19" s="10">
        <v>206</v>
      </c>
      <c r="C19" s="10">
        <v>206</v>
      </c>
      <c r="D19" s="10">
        <v>206</v>
      </c>
      <c r="E19" s="3"/>
      <c r="F19" s="12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</row>
    <row r="20" spans="1:30" x14ac:dyDescent="0.25">
      <c r="A20" s="9" t="s">
        <v>18</v>
      </c>
      <c r="B20" s="10">
        <v>135</v>
      </c>
      <c r="C20" s="10">
        <v>106</v>
      </c>
      <c r="D20" s="10">
        <v>106</v>
      </c>
      <c r="E20" s="3"/>
      <c r="F20" s="12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</row>
    <row r="21" spans="1:30" x14ac:dyDescent="0.25">
      <c r="A21" s="20" t="s">
        <v>19</v>
      </c>
      <c r="B21" s="21">
        <f>IF(B11&gt;0,SUM(B22:B26)/B11,"0"%)</f>
        <v>8.2325675130995563E-2</v>
      </c>
      <c r="C21" s="21">
        <f>IF(C11&gt;0,SUM(C22:C26)/C11,"0"%)</f>
        <v>0.27685530328702135</v>
      </c>
      <c r="D21" s="21">
        <f>IF(D11&gt;0,SUM(D22:D26)/D11,"0"%)</f>
        <v>0.14404598187524242</v>
      </c>
      <c r="E21" s="3"/>
      <c r="F21" s="12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</row>
    <row r="22" spans="1:30" x14ac:dyDescent="0.25">
      <c r="A22" s="9" t="s">
        <v>20</v>
      </c>
      <c r="B22" s="10">
        <v>400</v>
      </c>
      <c r="C22" s="10">
        <v>400</v>
      </c>
      <c r="D22" s="10">
        <v>400</v>
      </c>
      <c r="E22" s="3"/>
      <c r="F22" s="12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</row>
    <row r="23" spans="1:30" x14ac:dyDescent="0.25">
      <c r="A23" s="9" t="s">
        <v>21</v>
      </c>
      <c r="B23" s="10"/>
      <c r="C23" s="10"/>
      <c r="D23" s="10"/>
      <c r="E23" s="3"/>
      <c r="F23" s="12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</row>
    <row r="24" spans="1:30" x14ac:dyDescent="0.25">
      <c r="A24" s="9" t="s">
        <v>22</v>
      </c>
      <c r="B24" s="10">
        <v>217</v>
      </c>
      <c r="C24" s="10">
        <v>217</v>
      </c>
      <c r="D24" s="10">
        <v>217</v>
      </c>
      <c r="E24" s="3"/>
      <c r="F24" s="12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</row>
    <row r="25" spans="1:30" x14ac:dyDescent="0.25">
      <c r="A25" s="9" t="s">
        <v>23</v>
      </c>
      <c r="B25" s="10"/>
      <c r="C25" s="10"/>
      <c r="D25" s="10"/>
      <c r="E25" s="3"/>
      <c r="F25" s="12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</row>
    <row r="26" spans="1:30" x14ac:dyDescent="0.25">
      <c r="A26" s="9" t="s">
        <v>24</v>
      </c>
      <c r="B26" s="10">
        <v>200</v>
      </c>
      <c r="C26" s="10">
        <v>200</v>
      </c>
      <c r="D26" s="10">
        <v>200</v>
      </c>
      <c r="E26" s="3"/>
      <c r="F26" s="12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</row>
    <row r="27" spans="1:30" x14ac:dyDescent="0.25">
      <c r="A27" s="20" t="s">
        <v>25</v>
      </c>
      <c r="B27" s="21">
        <f>IF(B11&gt;0,SUM(B28:B42)/B11,"0%")</f>
        <v>0.3991334139459895</v>
      </c>
      <c r="C27" s="21">
        <f>IF(C11&gt;0,SUM(C28:C42)/C11,"0%")</f>
        <v>1.1528566587597424</v>
      </c>
      <c r="D27" s="21">
        <f>IF(D11&gt;0,SUM(D28:D42)/D11,"0%")</f>
        <v>0.59982368912867168</v>
      </c>
      <c r="E27" s="3"/>
      <c r="F27" s="12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</row>
    <row r="28" spans="1:30" x14ac:dyDescent="0.25">
      <c r="A28" s="9" t="s">
        <v>26</v>
      </c>
      <c r="B28" s="23">
        <v>1250</v>
      </c>
      <c r="C28" s="23">
        <v>850</v>
      </c>
      <c r="D28" s="23">
        <v>850</v>
      </c>
      <c r="E28" s="3"/>
      <c r="F28" s="12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</row>
    <row r="29" spans="1:30" x14ac:dyDescent="0.25">
      <c r="A29" s="9" t="s">
        <v>27</v>
      </c>
      <c r="B29" s="10"/>
      <c r="C29" s="10"/>
      <c r="D29" s="10"/>
      <c r="E29" s="3"/>
      <c r="F29" s="12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</row>
    <row r="30" spans="1:30" x14ac:dyDescent="0.25">
      <c r="A30" s="9" t="s">
        <v>28</v>
      </c>
      <c r="B30" s="10">
        <v>220</v>
      </c>
      <c r="C30" s="10">
        <v>475</v>
      </c>
      <c r="D30" s="10">
        <v>475</v>
      </c>
      <c r="E30" s="3"/>
      <c r="F30" s="12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</row>
    <row r="31" spans="1:30" x14ac:dyDescent="0.25">
      <c r="A31" s="9" t="s">
        <v>29</v>
      </c>
      <c r="B31" s="23">
        <v>440</v>
      </c>
      <c r="C31" s="23">
        <v>366</v>
      </c>
      <c r="D31" s="23">
        <v>366</v>
      </c>
      <c r="E31" s="3"/>
      <c r="F31" s="12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</row>
    <row r="32" spans="1:30" x14ac:dyDescent="0.25">
      <c r="A32" s="9" t="s">
        <v>30</v>
      </c>
      <c r="B32" s="10">
        <v>400</v>
      </c>
      <c r="C32" s="10">
        <v>238</v>
      </c>
      <c r="D32" s="10">
        <v>238</v>
      </c>
      <c r="E32" s="3"/>
      <c r="F32" s="12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</row>
    <row r="33" spans="1:30" x14ac:dyDescent="0.25">
      <c r="A33" s="9" t="s">
        <v>31</v>
      </c>
      <c r="B33" s="23">
        <v>1038</v>
      </c>
      <c r="C33" s="23">
        <v>526</v>
      </c>
      <c r="D33" s="23">
        <v>526</v>
      </c>
      <c r="E33" s="3"/>
      <c r="F33" s="12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</row>
    <row r="34" spans="1:30" x14ac:dyDescent="0.25">
      <c r="A34" s="9" t="s">
        <v>32</v>
      </c>
      <c r="B34" s="10">
        <v>165</v>
      </c>
      <c r="C34" s="10">
        <v>150</v>
      </c>
      <c r="D34" s="10">
        <v>150</v>
      </c>
      <c r="E34" s="3"/>
      <c r="F34" s="12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</row>
    <row r="35" spans="1:30" x14ac:dyDescent="0.25">
      <c r="A35" s="9" t="s">
        <v>33</v>
      </c>
      <c r="B35" s="10">
        <v>100</v>
      </c>
      <c r="C35" s="10">
        <v>100</v>
      </c>
      <c r="D35" s="10">
        <v>100</v>
      </c>
      <c r="E35" s="3"/>
      <c r="F35" s="12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</row>
    <row r="36" spans="1:30" x14ac:dyDescent="0.25">
      <c r="A36" s="9" t="s">
        <v>34</v>
      </c>
      <c r="B36" s="23">
        <v>159</v>
      </c>
      <c r="C36" s="23">
        <f>134.48+366+27.6</f>
        <v>528.08000000000004</v>
      </c>
      <c r="D36" s="23">
        <f>134.48+366+27.6</f>
        <v>528.08000000000004</v>
      </c>
      <c r="E36" s="3"/>
      <c r="F36" s="12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</row>
    <row r="37" spans="1:30" x14ac:dyDescent="0.25">
      <c r="A37" s="9" t="s">
        <v>35</v>
      </c>
      <c r="B37" s="10">
        <v>150</v>
      </c>
      <c r="C37" s="10">
        <v>130</v>
      </c>
      <c r="D37" s="10">
        <v>130</v>
      </c>
      <c r="E37" s="3"/>
      <c r="F37" s="12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</row>
    <row r="38" spans="1:30" x14ac:dyDescent="0.25">
      <c r="A38" s="9" t="s">
        <v>36</v>
      </c>
      <c r="B38" s="10"/>
      <c r="C38" s="10"/>
      <c r="D38" s="10"/>
      <c r="E38" s="3"/>
      <c r="F38" s="12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</row>
    <row r="39" spans="1:30" x14ac:dyDescent="0.25">
      <c r="A39" s="9" t="s">
        <v>37</v>
      </c>
      <c r="B39" s="10">
        <v>4</v>
      </c>
      <c r="C39" s="10">
        <v>4</v>
      </c>
      <c r="D39" s="10">
        <v>4</v>
      </c>
      <c r="E39" s="3"/>
      <c r="F39" s="12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</row>
    <row r="40" spans="1:30" x14ac:dyDescent="0.25">
      <c r="A40" s="9" t="s">
        <v>38</v>
      </c>
      <c r="B40" s="10">
        <v>35</v>
      </c>
      <c r="C40" s="10">
        <v>35</v>
      </c>
      <c r="D40" s="10">
        <v>35</v>
      </c>
      <c r="E40" s="3"/>
      <c r="F40" s="12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</row>
    <row r="41" spans="1:30" x14ac:dyDescent="0.25">
      <c r="A41" s="9" t="s">
        <v>39</v>
      </c>
      <c r="B41" s="10"/>
      <c r="C41" s="10"/>
      <c r="D41" s="10"/>
      <c r="E41" s="3"/>
      <c r="F41" s="12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</row>
    <row r="42" spans="1:30" x14ac:dyDescent="0.25">
      <c r="A42" s="9" t="s">
        <v>40</v>
      </c>
      <c r="B42" s="10"/>
      <c r="C42" s="10"/>
      <c r="D42" s="10"/>
      <c r="E42" s="3"/>
      <c r="F42" s="12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</row>
    <row r="43" spans="1:30" x14ac:dyDescent="0.25">
      <c r="A43" s="20" t="s">
        <v>41</v>
      </c>
      <c r="B43" s="21">
        <f>IF(B11&gt;0,SUM(B44:B46)/B11,"0%")</f>
        <v>1.3200322450624748E-2</v>
      </c>
      <c r="C43" s="21">
        <f>IF(C11&gt;0,SUM(C44:C46)/C11,"0%")</f>
        <v>4.4391731616401219E-2</v>
      </c>
      <c r="D43" s="21">
        <f>IF(D11&gt;0,SUM(D44:D46)/D11,"0%")</f>
        <v>2.3273035015339043E-2</v>
      </c>
      <c r="E43" s="3"/>
      <c r="F43" s="12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</row>
    <row r="44" spans="1:30" x14ac:dyDescent="0.25">
      <c r="A44" s="9" t="s">
        <v>42</v>
      </c>
      <c r="B44" s="10">
        <v>131</v>
      </c>
      <c r="C44" s="10">
        <v>131</v>
      </c>
      <c r="D44" s="10">
        <v>132</v>
      </c>
      <c r="E44" s="3"/>
      <c r="F44" s="12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</row>
    <row r="45" spans="1:30" x14ac:dyDescent="0.25">
      <c r="A45" s="9" t="s">
        <v>43</v>
      </c>
      <c r="B45" s="10"/>
      <c r="C45" s="10"/>
      <c r="D45" s="10"/>
      <c r="E45" s="3"/>
      <c r="F45" s="12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</row>
    <row r="46" spans="1:30" x14ac:dyDescent="0.25">
      <c r="A46" s="9" t="s">
        <v>44</v>
      </c>
      <c r="B46" s="10"/>
      <c r="C46" s="10"/>
      <c r="D46" s="10"/>
      <c r="E46" s="3"/>
      <c r="F46" s="12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</row>
    <row r="47" spans="1:30" x14ac:dyDescent="0.25">
      <c r="A47" s="20" t="s">
        <v>45</v>
      </c>
      <c r="B47" s="21">
        <f>IF(B11&gt;0,SUM(B48:B50)/B11,"0%")</f>
        <v>5.0382910116888351E-3</v>
      </c>
      <c r="C47" s="21">
        <f>IF(C11&gt;0,SUM(C48:C50)/C11,"0%")</f>
        <v>0</v>
      </c>
      <c r="D47" s="21">
        <f>IF(D11&gt;0,SUM(D48:D50)/D11,"0%")</f>
        <v>0</v>
      </c>
      <c r="E47" s="3"/>
      <c r="F47" s="12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</row>
    <row r="48" spans="1:30" x14ac:dyDescent="0.25">
      <c r="A48" s="9" t="s">
        <v>46</v>
      </c>
      <c r="B48" s="24"/>
      <c r="C48" s="24"/>
      <c r="D48" s="24"/>
      <c r="E48" s="3"/>
      <c r="F48" s="12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</row>
    <row r="49" spans="1:32" x14ac:dyDescent="0.25">
      <c r="A49" s="9" t="s">
        <v>47</v>
      </c>
      <c r="B49" s="24"/>
      <c r="C49" s="24"/>
      <c r="D49" s="24"/>
      <c r="E49" s="3"/>
      <c r="F49" s="12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</row>
    <row r="50" spans="1:32" x14ac:dyDescent="0.25">
      <c r="A50" s="9" t="s">
        <v>48</v>
      </c>
      <c r="B50" s="24">
        <v>50</v>
      </c>
      <c r="C50" s="24"/>
      <c r="D50" s="24"/>
      <c r="E50" s="3"/>
      <c r="F50" s="12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</row>
    <row r="51" spans="1:32" x14ac:dyDescent="0.25">
      <c r="A51" s="25" t="s">
        <v>49</v>
      </c>
      <c r="B51" s="21">
        <f>IF(B11&gt;0,SUM(B52:B56)/B11,"0%")</f>
        <v>1.4510278113663845E-2</v>
      </c>
      <c r="C51" s="21">
        <f>IF(C11&gt;0,SUM(C52:C56)/C11,"0%")</f>
        <v>0</v>
      </c>
      <c r="D51" s="21">
        <f>IF(D11&gt;0,SUM(D52:D56)/D11,"0%")</f>
        <v>0</v>
      </c>
      <c r="E51" s="3"/>
      <c r="F51" s="12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</row>
    <row r="52" spans="1:32" x14ac:dyDescent="0.25">
      <c r="A52" s="9" t="s">
        <v>50</v>
      </c>
      <c r="B52" s="26">
        <v>144</v>
      </c>
      <c r="C52" s="26"/>
      <c r="D52" s="26"/>
      <c r="E52" s="3"/>
      <c r="F52" s="12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</row>
    <row r="53" spans="1:32" x14ac:dyDescent="0.25">
      <c r="A53" s="9" t="s">
        <v>51</v>
      </c>
      <c r="B53" s="26"/>
      <c r="C53" s="26"/>
      <c r="D53" s="26"/>
      <c r="E53" s="3"/>
      <c r="F53" s="12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</row>
    <row r="54" spans="1:32" x14ac:dyDescent="0.25">
      <c r="A54" s="9"/>
      <c r="B54" s="26"/>
      <c r="C54" s="26"/>
      <c r="D54" s="26"/>
      <c r="E54" s="3"/>
      <c r="F54" s="12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</row>
    <row r="55" spans="1:32" x14ac:dyDescent="0.25">
      <c r="A55" s="9"/>
      <c r="B55" s="26"/>
      <c r="C55" s="26"/>
      <c r="D55" s="26"/>
      <c r="E55" s="3"/>
      <c r="F55" s="12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</row>
    <row r="56" spans="1:32" x14ac:dyDescent="0.25">
      <c r="A56" s="9"/>
      <c r="B56" s="26"/>
      <c r="C56" s="26"/>
      <c r="D56" s="26"/>
      <c r="E56" s="3"/>
      <c r="F56" s="12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</row>
    <row r="57" spans="1:32" ht="15.75" thickBot="1" x14ac:dyDescent="0.3">
      <c r="A57" s="27" t="s">
        <v>52</v>
      </c>
      <c r="B57" s="28">
        <f>SUM(B14:B56)</f>
        <v>9924.5142079806537</v>
      </c>
      <c r="C57" s="28">
        <f>SUM(C14:C56)</f>
        <v>5266.5541036936629</v>
      </c>
      <c r="D57" s="29">
        <f>SUM(D14:D56)</f>
        <v>5266.8471427060194</v>
      </c>
      <c r="E57" s="3"/>
      <c r="F57" s="12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</row>
    <row r="58" spans="1:32" ht="15.75" thickBot="1" x14ac:dyDescent="0.3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</row>
    <row r="59" spans="1:32" ht="20.25" thickBot="1" x14ac:dyDescent="0.4">
      <c r="A59" s="30" t="s">
        <v>53</v>
      </c>
      <c r="B59" s="31">
        <f>B11-SUM(B14:B20,B22:B26,B28:B42,B44:B46,B48:B50,B52:B56)</f>
        <v>0</v>
      </c>
      <c r="C59" s="31">
        <f>C11-SUM(C14:C20,C22:C26,C28:C42,C44:C46,C48:C50,C52:C56)</f>
        <v>-2314.08</v>
      </c>
      <c r="D59" s="32">
        <f>D11-SUM(D14:D56)</f>
        <v>404.95285729398074</v>
      </c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</row>
  </sheetData>
  <mergeCells count="1">
    <mergeCell ref="A1:D1"/>
  </mergeCells>
  <conditionalFormatting sqref="B59 D59">
    <cfRule type="cellIs" dxfId="5" priority="5" operator="lessThan">
      <formula>0</formula>
    </cfRule>
    <cfRule type="cellIs" dxfId="4" priority="6" operator="greaterThan">
      <formula>0</formula>
    </cfRule>
  </conditionalFormatting>
  <conditionalFormatting sqref="A59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C59">
    <cfRule type="cellIs" dxfId="1" priority="1" operator="lessThan">
      <formula>0</formula>
    </cfRule>
    <cfRule type="cellIs" dxfId="0" priority="2" operator="greaterThan">
      <formula>0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2614762F749E240B500EBD7CCCF6D2F" ma:contentTypeVersion="11" ma:contentTypeDescription="Create a new document." ma:contentTypeScope="" ma:versionID="88c3f8ef127d86feeaecf14d35026c3e">
  <xsd:schema xmlns:xsd="http://www.w3.org/2001/XMLSchema" xmlns:xs="http://www.w3.org/2001/XMLSchema" xmlns:p="http://schemas.microsoft.com/office/2006/metadata/properties" xmlns:ns2="f0928787-8c39-4b46-a32d-584ec35e01bf" targetNamespace="http://schemas.microsoft.com/office/2006/metadata/properties" ma:root="true" ma:fieldsID="08799d4d6f81219e2244bca294c2054d" ns2:_="">
    <xsd:import namespace="f0928787-8c39-4b46-a32d-584ec35e01b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928787-8c39-4b46-a32d-584ec35e01b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Length (seconds)" ma:internalName="MediaLengthInSeconds" ma:readOnly="true">
      <xsd:simpleType>
        <xsd:restriction base="dms:Unknown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CD3024A-4761-4874-A7B4-46466D99FC77}"/>
</file>

<file path=customXml/itemProps2.xml><?xml version="1.0" encoding="utf-8"?>
<ds:datastoreItem xmlns:ds="http://schemas.openxmlformats.org/officeDocument/2006/customXml" ds:itemID="{678873EB-BAB4-4A77-988A-BBF0E9CEF3CB}"/>
</file>

<file path=customXml/itemProps3.xml><?xml version="1.0" encoding="utf-8"?>
<ds:datastoreItem xmlns:ds="http://schemas.openxmlformats.org/officeDocument/2006/customXml" ds:itemID="{9C01EA7E-BC31-4BF6-B804-7C9B4CC1345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Benson</dc:creator>
  <cp:lastModifiedBy>Matthew Benson</cp:lastModifiedBy>
  <dcterms:created xsi:type="dcterms:W3CDTF">2022-04-01T17:19:54Z</dcterms:created>
  <dcterms:modified xsi:type="dcterms:W3CDTF">2022-04-01T17:20:31Z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0x010100D2614762F749E240B500EBD7CCCF6D2F</vt:lpwstr>
  </property>
</Properties>
</file>